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 activeTab="1"/>
  </bookViews>
  <sheets>
    <sheet name="ROC Fee Calculator For Incorpor" sheetId="2" r:id="rId1"/>
    <sheet name="ROC Fee Calculator For Small Co" sheetId="3" r:id="rId2"/>
  </sheets>
  <calcPr calcId="125725"/>
</workbook>
</file>

<file path=xl/calcChain.xml><?xml version="1.0" encoding="utf-8"?>
<calcChain xmlns="http://schemas.openxmlformats.org/spreadsheetml/2006/main">
  <c r="H48" i="3"/>
  <c r="H48" i="2"/>
  <c r="H36"/>
  <c r="H51" i="3"/>
  <c r="H33"/>
  <c r="H32"/>
  <c r="E23"/>
  <c r="F23" s="1"/>
  <c r="E24" s="1"/>
  <c r="F24" s="1"/>
  <c r="E25" s="1"/>
  <c r="F25" s="1"/>
  <c r="E26" s="1"/>
  <c r="F26" s="1"/>
  <c r="E27" s="1"/>
  <c r="E16"/>
  <c r="H40" i="2"/>
  <c r="H39"/>
  <c r="H38"/>
  <c r="H37"/>
  <c r="F18"/>
  <c r="E19" s="1"/>
  <c r="F17"/>
  <c r="E18"/>
  <c r="E17"/>
  <c r="F16"/>
  <c r="E16"/>
  <c r="E23"/>
  <c r="F23"/>
  <c r="E24" s="1"/>
  <c r="F24" s="1"/>
  <c r="E25" s="1"/>
  <c r="F25" s="1"/>
  <c r="E26" s="1"/>
  <c r="F26" s="1"/>
  <c r="E27" s="1"/>
  <c r="H51"/>
  <c r="H33"/>
  <c r="H32"/>
  <c r="H42" l="1"/>
  <c r="H44" s="1"/>
  <c r="H53" s="1"/>
  <c r="F16" i="3"/>
  <c r="H36"/>
  <c r="E17" l="1"/>
  <c r="F17" l="1"/>
  <c r="H38"/>
  <c r="E18" l="1"/>
  <c r="F18" s="1"/>
  <c r="E19" s="1"/>
  <c r="H40"/>
  <c r="H39"/>
  <c r="H37"/>
  <c r="H42" l="1"/>
  <c r="H44" s="1"/>
  <c r="H53" s="1"/>
</calcChain>
</file>

<file path=xl/sharedStrings.xml><?xml version="1.0" encoding="utf-8"?>
<sst xmlns="http://schemas.openxmlformats.org/spreadsheetml/2006/main" count="146" uniqueCount="66">
  <si>
    <t>COMPANY INCORPORATION EXPENSES</t>
  </si>
  <si>
    <t>If Authorized Capital is</t>
  </si>
  <si>
    <t>ROC Fees / Actual Expenses</t>
  </si>
  <si>
    <t xml:space="preserve">Obtaining Director Identification Number ( DIN ) – Rs.100/- per Director 
Minimum Two ( 2 ) Directors for a Private Limited Company
Minimum Three ( 3 ) Directors for a Public Limited Company
</t>
  </si>
  <si>
    <t>Nature of Requirement</t>
  </si>
  <si>
    <t>Amount Rs.</t>
  </si>
  <si>
    <t>Obtaining Digital Signature Certificate ( DSC )</t>
  </si>
  <si>
    <t>Form 1-A – Name Approval</t>
  </si>
  <si>
    <t>Incorporation</t>
  </si>
  <si>
    <t>Credit Card Usage and other expenses</t>
  </si>
  <si>
    <t>Expenses that may be incurred as the individual situation may warrant payable at actuals</t>
  </si>
  <si>
    <t>i</t>
  </si>
  <si>
    <t>ii</t>
  </si>
  <si>
    <t>iii</t>
  </si>
  <si>
    <t>iv</t>
  </si>
  <si>
    <t>Number of Directors</t>
  </si>
  <si>
    <t>ROC DIN Application Fees</t>
  </si>
  <si>
    <t>Colour Denotes Modifiable cells</t>
  </si>
  <si>
    <t xml:space="preserve">    Slab 1 - </t>
  </si>
  <si>
    <t xml:space="preserve">    Slab 2 - </t>
  </si>
  <si>
    <t xml:space="preserve">    Slab 3 - </t>
  </si>
  <si>
    <t xml:space="preserve">    Slab 4 - </t>
  </si>
  <si>
    <t>AOA</t>
  </si>
  <si>
    <t>MOA</t>
  </si>
  <si>
    <t>v</t>
  </si>
  <si>
    <t>vi</t>
  </si>
  <si>
    <t>Slab Rate for MOA</t>
  </si>
  <si>
    <t>Professional Fees</t>
  </si>
  <si>
    <t>Nature of Service</t>
  </si>
  <si>
    <t>Incorporation Process</t>
  </si>
  <si>
    <t>Total Professional Fees</t>
  </si>
  <si>
    <t>Total charges to incorporate the Company</t>
  </si>
  <si>
    <t>Number of Digital Signature Certificates ( DSC )</t>
  </si>
  <si>
    <t>Name Approval Process</t>
  </si>
  <si>
    <t>DIN Processing ( Rs.2,000 per Person / Director )</t>
  </si>
  <si>
    <t>Authorized Capital upto 1,00,000</t>
  </si>
  <si>
    <t>Authorized Capital 1,00,001 to 4,99,999</t>
  </si>
  <si>
    <t xml:space="preserve">    Slab 5 - </t>
  </si>
  <si>
    <t>Authorized Capital 5,00,000 to 24,99,999</t>
  </si>
  <si>
    <t>.</t>
  </si>
  <si>
    <t>Authorized Capital &gt;= 1,00,00,000</t>
  </si>
  <si>
    <t>Authorized Capital 25,00,000 to 99,99,999</t>
  </si>
  <si>
    <t>Form INC-7</t>
  </si>
  <si>
    <t>Form DIR 12</t>
  </si>
  <si>
    <t>Form INC 22</t>
  </si>
  <si>
    <t xml:space="preserve">    Slab 6 - </t>
  </si>
  <si>
    <t>PLEASE DO NOT EDIT ANY OTHER CELLS</t>
  </si>
  <si>
    <t>Lower Slab</t>
  </si>
  <si>
    <t>Higher Slab</t>
  </si>
  <si>
    <t>Fixed Fee</t>
  </si>
  <si>
    <t>Variable Fee</t>
  </si>
  <si>
    <t xml:space="preserve">    Slab 1 - Authorized Capital 1,00,000</t>
  </si>
  <si>
    <t>Auth Cap 1,00,000</t>
  </si>
  <si>
    <t>Auth Cap 1,00,000 to 5,00,000 - 5,000 + 400 for every 10,000</t>
  </si>
  <si>
    <t>Auth Cap  5,00,001 to 10,00,000 - 21,000 + 300 for every 10,000</t>
  </si>
  <si>
    <t>Auth Cap  10,00,001 to 50,00,000 - 36,000 + 300 for every 10,000</t>
  </si>
  <si>
    <t>Auth Cap  50,00,001 to 1,00,00,000 - 1,56,000 + 100 for every 10,000</t>
  </si>
  <si>
    <t>Auth Cap  &gt; 1,00,00,000 - 2,06,000 + 75 for every 10,000</t>
  </si>
  <si>
    <t>Slab Rate for All Documents Except MOA &amp; Form SH 7</t>
  </si>
  <si>
    <t>Stamp Duty for MOA, AOA and Form INC 7 in Tamilnadu</t>
  </si>
  <si>
    <t>Total ROC Fees &amp; Expenses</t>
  </si>
  <si>
    <t>NA</t>
  </si>
  <si>
    <t>Cost of One Digital Signature Certificate ( DSC )</t>
  </si>
  <si>
    <t xml:space="preserve">Obtaining Director Identification Number ( DIN ) – Rs.500/- per Director Minimum Two ( 2 ) Directors for a Private Limited Company. Minimum Three ( 3 ) Directors for a Public Limited Company
</t>
  </si>
  <si>
    <t>DIN Processing ( Rs._____ per Person / Director )</t>
  </si>
  <si>
    <t>Put your own fee structures in the Amount Column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</si>
</sst>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 vertical="top"/>
    </xf>
    <xf numFmtId="0" fontId="0" fillId="0" borderId="1" xfId="0" applyBorder="1"/>
    <xf numFmtId="0" fontId="0" fillId="0" borderId="2" xfId="0" applyBorder="1" applyAlignment="1">
      <alignment horizontal="center" vertical="top"/>
    </xf>
    <xf numFmtId="0" fontId="0" fillId="0" borderId="2" xfId="0" applyBorder="1"/>
    <xf numFmtId="164" fontId="0" fillId="0" borderId="2" xfId="1" applyNumberFormat="1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/>
    <xf numFmtId="164" fontId="0" fillId="0" borderId="0" xfId="1" applyNumberFormat="1" applyFont="1" applyBorder="1"/>
    <xf numFmtId="0" fontId="5" fillId="0" borderId="0" xfId="0" applyFont="1" applyBorder="1"/>
    <xf numFmtId="164" fontId="2" fillId="2" borderId="0" xfId="1" applyNumberFormat="1" applyFont="1" applyFill="1" applyBorder="1"/>
    <xf numFmtId="0" fontId="6" fillId="0" borderId="0" xfId="0" applyFont="1" applyBorder="1" applyAlignment="1">
      <alignment horizontal="left" vertical="center"/>
    </xf>
    <xf numFmtId="164" fontId="1" fillId="0" borderId="0" xfId="1" applyNumberFormat="1" applyFont="1" applyFill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6" xfId="0" applyBorder="1"/>
    <xf numFmtId="0" fontId="0" fillId="0" borderId="7" xfId="0" applyBorder="1" applyAlignment="1">
      <alignment horizontal="center" vertical="top"/>
    </xf>
    <xf numFmtId="0" fontId="0" fillId="0" borderId="7" xfId="0" applyBorder="1"/>
    <xf numFmtId="164" fontId="0" fillId="0" borderId="7" xfId="1" applyNumberFormat="1" applyFont="1" applyBorder="1"/>
    <xf numFmtId="0" fontId="0" fillId="0" borderId="8" xfId="0" applyBorder="1"/>
    <xf numFmtId="0" fontId="0" fillId="0" borderId="9" xfId="0" applyBorder="1" applyAlignment="1">
      <alignment horizontal="center" vertical="top"/>
    </xf>
    <xf numFmtId="164" fontId="0" fillId="0" borderId="9" xfId="1" applyNumberFormat="1" applyFont="1" applyBorder="1" applyAlignment="1">
      <alignment vertical="center"/>
    </xf>
    <xf numFmtId="164" fontId="2" fillId="0" borderId="12" xfId="1" applyNumberFormat="1" applyFont="1" applyBorder="1" applyAlignment="1">
      <alignment vertical="center"/>
    </xf>
    <xf numFmtId="164" fontId="0" fillId="0" borderId="9" xfId="1" applyNumberFormat="1" applyFont="1" applyBorder="1"/>
    <xf numFmtId="164" fontId="2" fillId="0" borderId="12" xfId="1" applyNumberFormat="1" applyFont="1" applyBorder="1"/>
    <xf numFmtId="164" fontId="2" fillId="0" borderId="14" xfId="1" applyNumberFormat="1" applyFont="1" applyBorder="1"/>
    <xf numFmtId="0" fontId="2" fillId="0" borderId="17" xfId="0" applyFont="1" applyBorder="1" applyAlignment="1">
      <alignment horizontal="center" vertical="center" wrapText="1"/>
    </xf>
    <xf numFmtId="164" fontId="5" fillId="0" borderId="10" xfId="1" applyNumberFormat="1" applyFont="1" applyBorder="1" applyAlignment="1">
      <alignment horizontal="center" vertical="center" wrapText="1"/>
    </xf>
    <xf numFmtId="0" fontId="0" fillId="0" borderId="18" xfId="0" applyBorder="1"/>
    <xf numFmtId="0" fontId="2" fillId="0" borderId="18" xfId="0" applyFont="1" applyBorder="1" applyAlignment="1">
      <alignment horizontal="right"/>
    </xf>
    <xf numFmtId="0" fontId="0" fillId="0" borderId="11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164" fontId="4" fillId="0" borderId="0" xfId="1" applyNumberFormat="1" applyFont="1" applyBorder="1" applyAlignment="1">
      <alignment horizontal="center" vertical="center"/>
    </xf>
    <xf numFmtId="164" fontId="5" fillId="0" borderId="0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left" vertical="center" wrapText="1"/>
    </xf>
    <xf numFmtId="164" fontId="0" fillId="0" borderId="0" xfId="1" applyNumberFormat="1" applyFont="1" applyBorder="1" applyAlignment="1">
      <alignment horizontal="left"/>
    </xf>
    <xf numFmtId="164" fontId="0" fillId="0" borderId="0" xfId="1" applyNumberFormat="1" applyFont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/>
    </xf>
    <xf numFmtId="0" fontId="2" fillId="0" borderId="0" xfId="0" applyFont="1" applyBorder="1"/>
    <xf numFmtId="164" fontId="0" fillId="0" borderId="0" xfId="1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9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164" fontId="2" fillId="2" borderId="16" xfId="1" applyNumberFormat="1" applyFont="1" applyFill="1" applyBorder="1" applyAlignment="1">
      <alignment horizontal="center" vertical="center" wrapText="1"/>
    </xf>
    <xf numFmtId="164" fontId="2" fillId="2" borderId="17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4"/>
  <sheetViews>
    <sheetView topLeftCell="B43" zoomScale="130" zoomScaleNormal="130" workbookViewId="0">
      <selection activeCell="E47" sqref="E47:G47"/>
    </sheetView>
  </sheetViews>
  <sheetFormatPr defaultRowHeight="14.4"/>
  <cols>
    <col min="1" max="1" width="2.77734375" customWidth="1"/>
    <col min="2" max="2" width="4.77734375" style="2" customWidth="1"/>
    <col min="3" max="3" width="4.77734375" customWidth="1"/>
    <col min="4" max="4" width="52" customWidth="1"/>
    <col min="5" max="5" width="11.21875" style="1" bestFit="1" customWidth="1"/>
    <col min="6" max="6" width="11.33203125" style="1" customWidth="1"/>
    <col min="7" max="7" width="10.77734375" customWidth="1"/>
    <col min="8" max="8" width="11.33203125" style="1" customWidth="1"/>
    <col min="9" max="9" width="2.77734375" customWidth="1"/>
    <col min="15" max="15" width="4.77734375" customWidth="1"/>
  </cols>
  <sheetData>
    <row r="1" spans="1:9">
      <c r="A1" s="3"/>
      <c r="B1" s="4"/>
      <c r="C1" s="5"/>
      <c r="D1" s="5"/>
      <c r="E1" s="6"/>
      <c r="F1" s="6"/>
      <c r="G1" s="5"/>
      <c r="H1" s="6"/>
      <c r="I1" s="7"/>
    </row>
    <row r="2" spans="1:9" ht="15.6">
      <c r="A2" s="8"/>
      <c r="B2" s="62" t="s">
        <v>0</v>
      </c>
      <c r="C2" s="62"/>
      <c r="D2" s="62"/>
      <c r="E2" s="62"/>
      <c r="F2" s="62"/>
      <c r="G2" s="62"/>
      <c r="H2" s="62"/>
      <c r="I2" s="9"/>
    </row>
    <row r="3" spans="1:9" ht="15.6">
      <c r="A3" s="8"/>
      <c r="B3" s="10"/>
      <c r="C3" s="10"/>
      <c r="D3" s="10"/>
      <c r="E3" s="49"/>
      <c r="F3" s="49"/>
      <c r="G3" s="10"/>
      <c r="H3" s="10"/>
      <c r="I3" s="9"/>
    </row>
    <row r="4" spans="1:9" ht="15.6">
      <c r="A4" s="8"/>
      <c r="B4" s="10"/>
      <c r="C4" s="11"/>
      <c r="D4" s="12" t="s">
        <v>17</v>
      </c>
      <c r="E4" s="50"/>
      <c r="F4" s="50"/>
      <c r="G4" s="12"/>
      <c r="H4" s="10"/>
      <c r="I4" s="9"/>
    </row>
    <row r="5" spans="1:9">
      <c r="A5" s="8"/>
      <c r="B5" s="24"/>
      <c r="C5" s="13"/>
      <c r="D5" s="56" t="s">
        <v>46</v>
      </c>
      <c r="E5" s="14"/>
      <c r="F5" s="14"/>
      <c r="G5" s="13"/>
      <c r="H5" s="14"/>
      <c r="I5" s="9"/>
    </row>
    <row r="6" spans="1:9" ht="15.6">
      <c r="A6" s="8"/>
      <c r="B6" s="12" t="s">
        <v>1</v>
      </c>
      <c r="C6" s="15"/>
      <c r="D6" s="13"/>
      <c r="E6" s="14"/>
      <c r="F6" s="14"/>
      <c r="G6" s="13"/>
      <c r="H6" s="16">
        <v>1000000</v>
      </c>
      <c r="I6" s="9"/>
    </row>
    <row r="7" spans="1:9" ht="15.6">
      <c r="A7" s="8"/>
      <c r="B7" s="12"/>
      <c r="C7" s="15"/>
      <c r="D7" s="13"/>
      <c r="E7" s="14"/>
      <c r="F7" s="14"/>
      <c r="G7" s="13"/>
      <c r="H7" s="14"/>
      <c r="I7" s="9"/>
    </row>
    <row r="8" spans="1:9" ht="15.6">
      <c r="A8" s="8"/>
      <c r="B8" s="17" t="s">
        <v>16</v>
      </c>
      <c r="C8" s="15"/>
      <c r="D8" s="13"/>
      <c r="E8" s="14"/>
      <c r="F8" s="14"/>
      <c r="G8" s="13"/>
      <c r="H8" s="14">
        <v>500</v>
      </c>
      <c r="I8" s="9"/>
    </row>
    <row r="9" spans="1:9" ht="15.6">
      <c r="A9" s="8"/>
      <c r="B9" s="12" t="s">
        <v>15</v>
      </c>
      <c r="C9" s="15"/>
      <c r="D9" s="13"/>
      <c r="E9" s="14"/>
      <c r="F9" s="14"/>
      <c r="G9" s="13"/>
      <c r="H9" s="16">
        <v>2</v>
      </c>
      <c r="I9" s="9"/>
    </row>
    <row r="10" spans="1:9" ht="15.6">
      <c r="A10" s="8"/>
      <c r="B10" s="17"/>
      <c r="C10" s="15"/>
      <c r="D10" s="13"/>
      <c r="E10" s="14"/>
      <c r="F10" s="14"/>
      <c r="G10" s="13"/>
      <c r="H10" s="14"/>
      <c r="I10" s="9"/>
    </row>
    <row r="11" spans="1:9" ht="15.6">
      <c r="A11" s="8"/>
      <c r="B11" s="17" t="s">
        <v>62</v>
      </c>
      <c r="C11" s="15"/>
      <c r="D11" s="13"/>
      <c r="E11" s="14"/>
      <c r="F11" s="14"/>
      <c r="G11" s="13"/>
      <c r="H11" s="18">
        <v>1000</v>
      </c>
      <c r="I11" s="9"/>
    </row>
    <row r="12" spans="1:9" ht="15.6">
      <c r="A12" s="8"/>
      <c r="B12" s="12" t="s">
        <v>32</v>
      </c>
      <c r="C12" s="15"/>
      <c r="D12" s="13"/>
      <c r="E12" s="14"/>
      <c r="F12" s="14"/>
      <c r="G12" s="13"/>
      <c r="H12" s="16">
        <v>2</v>
      </c>
      <c r="I12" s="9"/>
    </row>
    <row r="13" spans="1:9" ht="15.6">
      <c r="A13" s="8"/>
      <c r="B13" s="17"/>
      <c r="C13" s="15"/>
      <c r="D13" s="13"/>
      <c r="E13" s="14"/>
      <c r="F13" s="14"/>
      <c r="G13" s="13"/>
      <c r="H13" s="14"/>
      <c r="I13" s="9"/>
    </row>
    <row r="14" spans="1:9" ht="15.6">
      <c r="A14" s="8"/>
      <c r="B14" s="17" t="s">
        <v>58</v>
      </c>
      <c r="C14" s="15"/>
      <c r="D14" s="13"/>
      <c r="E14" s="14" t="s">
        <v>47</v>
      </c>
      <c r="F14" s="14" t="s">
        <v>48</v>
      </c>
      <c r="G14" s="13"/>
      <c r="H14" s="57" t="s">
        <v>49</v>
      </c>
      <c r="I14" s="9"/>
    </row>
    <row r="15" spans="1:9" ht="15.6">
      <c r="A15" s="8"/>
      <c r="B15" s="17" t="s">
        <v>18</v>
      </c>
      <c r="C15" s="15"/>
      <c r="D15" s="13" t="s">
        <v>35</v>
      </c>
      <c r="E15" s="14">
        <v>0</v>
      </c>
      <c r="F15" s="14">
        <v>100000</v>
      </c>
      <c r="G15" s="13"/>
      <c r="H15" s="14">
        <v>200</v>
      </c>
      <c r="I15" s="9"/>
    </row>
    <row r="16" spans="1:9" ht="15.6">
      <c r="A16" s="8"/>
      <c r="B16" s="17" t="s">
        <v>19</v>
      </c>
      <c r="C16" s="15"/>
      <c r="D16" s="13" t="s">
        <v>36</v>
      </c>
      <c r="E16" s="14">
        <f>+F15+1</f>
        <v>100001</v>
      </c>
      <c r="F16" s="14">
        <f>+E16+400000-2</f>
        <v>499999</v>
      </c>
      <c r="G16" s="13"/>
      <c r="H16" s="14">
        <v>300</v>
      </c>
      <c r="I16" s="9"/>
    </row>
    <row r="17" spans="1:9" ht="15.6">
      <c r="A17" s="8"/>
      <c r="B17" s="17" t="s">
        <v>20</v>
      </c>
      <c r="C17" s="15"/>
      <c r="D17" s="13" t="s">
        <v>38</v>
      </c>
      <c r="E17" s="14">
        <f t="shared" ref="E17:E19" si="0">+F16+1</f>
        <v>500000</v>
      </c>
      <c r="F17" s="14">
        <f>+E17+2000000-1</f>
        <v>2499999</v>
      </c>
      <c r="G17" s="13"/>
      <c r="H17" s="14">
        <v>400</v>
      </c>
      <c r="I17" s="9"/>
    </row>
    <row r="18" spans="1:9" ht="15.6">
      <c r="A18" s="8"/>
      <c r="B18" s="17" t="s">
        <v>21</v>
      </c>
      <c r="C18" s="15"/>
      <c r="D18" s="13" t="s">
        <v>41</v>
      </c>
      <c r="E18" s="14">
        <f t="shared" si="0"/>
        <v>2500000</v>
      </c>
      <c r="F18" s="14">
        <f>+E18+7500000-1</f>
        <v>9999999</v>
      </c>
      <c r="G18" s="13" t="s">
        <v>39</v>
      </c>
      <c r="H18" s="14">
        <v>500</v>
      </c>
      <c r="I18" s="9"/>
    </row>
    <row r="19" spans="1:9" ht="15.6">
      <c r="A19" s="8"/>
      <c r="B19" s="17" t="s">
        <v>37</v>
      </c>
      <c r="C19" s="15"/>
      <c r="D19" s="13" t="s">
        <v>40</v>
      </c>
      <c r="E19" s="14">
        <f t="shared" si="0"/>
        <v>10000000</v>
      </c>
      <c r="F19" s="14"/>
      <c r="G19" s="13"/>
      <c r="H19" s="14">
        <v>600</v>
      </c>
      <c r="I19" s="9"/>
    </row>
    <row r="20" spans="1:9" ht="15.6">
      <c r="A20" s="8"/>
      <c r="B20" s="17"/>
      <c r="C20" s="15"/>
      <c r="D20" s="13"/>
      <c r="E20" s="14"/>
      <c r="F20" s="14"/>
      <c r="G20" s="13"/>
      <c r="H20" s="14"/>
      <c r="I20" s="9"/>
    </row>
    <row r="21" spans="1:9" ht="15.6">
      <c r="A21" s="8"/>
      <c r="B21" s="17" t="s">
        <v>26</v>
      </c>
      <c r="C21" s="15"/>
      <c r="D21" s="13"/>
      <c r="E21" s="57" t="s">
        <v>47</v>
      </c>
      <c r="F21" s="57" t="s">
        <v>48</v>
      </c>
      <c r="G21" s="58" t="s">
        <v>49</v>
      </c>
      <c r="H21" s="54" t="s">
        <v>50</v>
      </c>
      <c r="I21" s="9"/>
    </row>
    <row r="22" spans="1:9" ht="15.6">
      <c r="A22" s="8"/>
      <c r="B22" s="17" t="s">
        <v>51</v>
      </c>
      <c r="C22" s="15"/>
      <c r="D22" s="13" t="s">
        <v>52</v>
      </c>
      <c r="E22" s="14">
        <v>0</v>
      </c>
      <c r="F22" s="14">
        <v>100000</v>
      </c>
      <c r="G22" s="14">
        <v>5000</v>
      </c>
      <c r="H22" s="14">
        <v>0</v>
      </c>
      <c r="I22" s="9"/>
    </row>
    <row r="23" spans="1:9" ht="15.6">
      <c r="A23" s="8"/>
      <c r="B23" s="17" t="s">
        <v>19</v>
      </c>
      <c r="C23" s="15"/>
      <c r="D23" s="13" t="s">
        <v>53</v>
      </c>
      <c r="E23" s="14">
        <f>+F22+1</f>
        <v>100001</v>
      </c>
      <c r="F23" s="14">
        <f>+E23+400000-1</f>
        <v>500000</v>
      </c>
      <c r="G23" s="14">
        <v>5000</v>
      </c>
      <c r="H23" s="14">
        <v>400</v>
      </c>
      <c r="I23" s="9"/>
    </row>
    <row r="24" spans="1:9" ht="15.6">
      <c r="A24" s="8"/>
      <c r="B24" s="17" t="s">
        <v>20</v>
      </c>
      <c r="C24" s="15"/>
      <c r="D24" s="13" t="s">
        <v>54</v>
      </c>
      <c r="E24" s="14">
        <f>+F23+1</f>
        <v>500001</v>
      </c>
      <c r="F24" s="14">
        <f>+E24+500000-1</f>
        <v>1000000</v>
      </c>
      <c r="G24" s="14">
        <v>21000</v>
      </c>
      <c r="H24" s="14">
        <v>300</v>
      </c>
      <c r="I24" s="9"/>
    </row>
    <row r="25" spans="1:9" ht="15.6">
      <c r="A25" s="8"/>
      <c r="B25" s="17" t="s">
        <v>21</v>
      </c>
      <c r="C25" s="15"/>
      <c r="D25" s="13" t="s">
        <v>55</v>
      </c>
      <c r="E25" s="14">
        <f>+F24+1</f>
        <v>1000001</v>
      </c>
      <c r="F25" s="14">
        <f>+E25+4000000-1</f>
        <v>5000000</v>
      </c>
      <c r="G25" s="14">
        <v>36000</v>
      </c>
      <c r="H25" s="14">
        <v>300</v>
      </c>
      <c r="I25" s="9"/>
    </row>
    <row r="26" spans="1:9" ht="15.6">
      <c r="A26" s="8"/>
      <c r="B26" s="17" t="s">
        <v>37</v>
      </c>
      <c r="C26" s="15"/>
      <c r="D26" s="13" t="s">
        <v>56</v>
      </c>
      <c r="E26" s="14">
        <f t="shared" ref="E26:E27" si="1">+F25+1</f>
        <v>5000001</v>
      </c>
      <c r="F26" s="14">
        <f>+E26+5000000-1</f>
        <v>10000000</v>
      </c>
      <c r="G26" s="14">
        <v>156000</v>
      </c>
      <c r="H26" s="14">
        <v>100</v>
      </c>
      <c r="I26" s="9"/>
    </row>
    <row r="27" spans="1:9" ht="15.6">
      <c r="A27" s="8"/>
      <c r="B27" s="17" t="s">
        <v>45</v>
      </c>
      <c r="C27" s="15"/>
      <c r="D27" s="13" t="s">
        <v>57</v>
      </c>
      <c r="E27" s="14">
        <f t="shared" si="1"/>
        <v>10000001</v>
      </c>
      <c r="F27" s="14">
        <v>50000000000</v>
      </c>
      <c r="G27" s="14">
        <v>206000</v>
      </c>
      <c r="H27" s="14">
        <v>75</v>
      </c>
      <c r="I27" s="9"/>
    </row>
    <row r="28" spans="1:9" ht="15.6">
      <c r="A28" s="8"/>
      <c r="B28" s="17"/>
      <c r="C28" s="15"/>
      <c r="D28" s="13"/>
      <c r="E28" s="14"/>
      <c r="F28" s="14"/>
      <c r="G28" s="14"/>
      <c r="H28" s="14"/>
      <c r="I28" s="9"/>
    </row>
    <row r="29" spans="1:9">
      <c r="A29" s="8"/>
      <c r="B29" s="24"/>
      <c r="C29" s="13"/>
      <c r="D29" s="13"/>
      <c r="E29" s="14"/>
      <c r="F29" s="14"/>
      <c r="G29" s="13"/>
      <c r="H29" s="14"/>
      <c r="I29" s="9"/>
    </row>
    <row r="30" spans="1:9" ht="15.6">
      <c r="A30" s="8"/>
      <c r="B30" s="19" t="s">
        <v>2</v>
      </c>
      <c r="C30" s="20"/>
      <c r="D30" s="13"/>
      <c r="E30" s="14"/>
      <c r="F30" s="14"/>
      <c r="G30" s="13"/>
      <c r="H30" s="14"/>
      <c r="I30" s="9"/>
    </row>
    <row r="31" spans="1:9" ht="31.2">
      <c r="A31" s="8"/>
      <c r="B31" s="63" t="s">
        <v>4</v>
      </c>
      <c r="C31" s="64"/>
      <c r="D31" s="64"/>
      <c r="E31" s="51"/>
      <c r="F31" s="51"/>
      <c r="G31" s="36"/>
      <c r="H31" s="37" t="s">
        <v>5</v>
      </c>
      <c r="I31" s="9"/>
    </row>
    <row r="32" spans="1:9" ht="42.6" customHeight="1">
      <c r="A32" s="8"/>
      <c r="B32" s="40">
        <v>1</v>
      </c>
      <c r="C32" s="61" t="s">
        <v>63</v>
      </c>
      <c r="D32" s="61"/>
      <c r="E32" s="52"/>
      <c r="F32" s="52"/>
      <c r="G32" s="22"/>
      <c r="H32" s="31">
        <f>+H8*H9</f>
        <v>1000</v>
      </c>
      <c r="I32" s="9"/>
    </row>
    <row r="33" spans="1:9">
      <c r="A33" s="8"/>
      <c r="B33" s="30">
        <v>2</v>
      </c>
      <c r="C33" s="65" t="s">
        <v>6</v>
      </c>
      <c r="D33" s="65"/>
      <c r="E33" s="53"/>
      <c r="F33" s="53"/>
      <c r="G33" s="23"/>
      <c r="H33" s="31">
        <f>+H11*H12</f>
        <v>2000</v>
      </c>
      <c r="I33" s="9"/>
    </row>
    <row r="34" spans="1:9">
      <c r="A34" s="8"/>
      <c r="B34" s="30">
        <v>3</v>
      </c>
      <c r="C34" s="65" t="s">
        <v>7</v>
      </c>
      <c r="D34" s="65"/>
      <c r="E34" s="53"/>
      <c r="F34" s="53"/>
      <c r="G34" s="23"/>
      <c r="H34" s="31">
        <v>1000</v>
      </c>
      <c r="I34" s="9"/>
    </row>
    <row r="35" spans="1:9">
      <c r="A35" s="8"/>
      <c r="B35" s="30">
        <v>4</v>
      </c>
      <c r="C35" s="59" t="s">
        <v>8</v>
      </c>
      <c r="D35" s="59"/>
      <c r="E35" s="54"/>
      <c r="F35" s="54"/>
      <c r="G35" s="24"/>
      <c r="H35" s="31"/>
      <c r="I35" s="9"/>
    </row>
    <row r="36" spans="1:9">
      <c r="A36" s="8"/>
      <c r="B36" s="30"/>
      <c r="C36" s="42" t="s">
        <v>11</v>
      </c>
      <c r="D36" s="13" t="s">
        <v>23</v>
      </c>
      <c r="E36" s="14"/>
      <c r="F36" s="14"/>
      <c r="G36" s="13"/>
      <c r="H36" s="31">
        <f>IF( AND( ( $H$6 &gt;= E22 ), ( $H$6 &lt;= F22 ) ), ( G22 + ( CEILING( ( ( ( $H$6 - F22 ) / 10000 ) * H22 ), 1 ) ) ),
        IF( AND( ( $H$6 &gt;= E23 ), ( $H$6 &lt;= F23 ) ), ( G23 + ( CEILING( ( ( ( $H$6 - F22 ) / 10000 ) * H23 ), 1 ) ) ),
        IF( AND( ( $H$6 &gt;= E24 ), ( $H$6 &lt;= F24 ) ), ( G24 + ( CEILING( ( ( ( $H$6 - F23 ) / 10000 ) * H24 ), 1 ) ) ),
        IF( AND( ( $H$6 &gt;= E25 ), ( $H$6 &lt;= F25 ) ), ( G25 + ( CEILING( ( ( ( $H$6 - F24 ) / 10000 ) * H25 ), 1 ) ) ),
        IF( AND( ( $H$6 &gt;= E26 ), ( $H$6 &lt;= F26 ) ), ( G26 + ( CEILING( ( ( ( $H$6 - F25 ) / 10000 ) * H26 ), 1 ) ) ),
        IF( AND( ( $H$6 &gt;= E27 ), ( $H$6 &lt;= F27 ) ),( G27 + ( CEILING( ( ( ( $H$6 - F26 ) / 10000 ) * H27 ), 1 ) ) ), "Beyond Slab" ) ) ) ) ) )</f>
        <v>36000</v>
      </c>
      <c r="I36" s="9"/>
    </row>
    <row r="37" spans="1:9">
      <c r="A37" s="8"/>
      <c r="B37" s="30"/>
      <c r="C37" s="43" t="s">
        <v>12</v>
      </c>
      <c r="D37" s="13" t="s">
        <v>22</v>
      </c>
      <c r="E37" s="14"/>
      <c r="F37" s="14"/>
      <c r="G37" s="13"/>
      <c r="H37" s="31">
        <f>IF(AND($H$6&lt;=$F$15),$H$15,IF(AND(($H$6&gt;=$E$16),($H$6&lt;=$F$16)),$H$16,IF(AND(($H$6&gt;=$E$17),($H$6&lt;=$F$17)),$H$17,IF(AND(($H$6&gt;=$E$18),($H$6&lt;=$F$18)),$H$18,IF($H$6&gt;=$E$19,$H$19,"Beyond Slab")))))</f>
        <v>400</v>
      </c>
      <c r="I37" s="9"/>
    </row>
    <row r="38" spans="1:9">
      <c r="A38" s="8"/>
      <c r="B38" s="30"/>
      <c r="C38" s="43" t="s">
        <v>13</v>
      </c>
      <c r="D38" s="13" t="s">
        <v>42</v>
      </c>
      <c r="E38" s="14"/>
      <c r="F38" s="14"/>
      <c r="G38" s="13"/>
      <c r="H38" s="31">
        <f t="shared" ref="H38:H40" si="2">IF(AND($H$6&lt;=$F$15),$H$15,IF(AND(($H$6&gt;=$E$16),($H$6&lt;=$F$16)),$H$16,IF(AND(($H$6&gt;=$E$17),($H$6&lt;=$F$17)),$H$17,IF(AND(($H$6&gt;=$E$18),($H$6&lt;=$F$18)),$H$18,IF($H$6&gt;=$E$19,$H$19,"Beyond Slab")))))</f>
        <v>400</v>
      </c>
      <c r="I38" s="9"/>
    </row>
    <row r="39" spans="1:9">
      <c r="A39" s="8"/>
      <c r="B39" s="30"/>
      <c r="C39" s="43" t="s">
        <v>14</v>
      </c>
      <c r="D39" s="13" t="s">
        <v>43</v>
      </c>
      <c r="E39" s="14"/>
      <c r="F39" s="14"/>
      <c r="G39" s="13"/>
      <c r="H39" s="31">
        <f t="shared" si="2"/>
        <v>400</v>
      </c>
      <c r="I39" s="9"/>
    </row>
    <row r="40" spans="1:9">
      <c r="A40" s="8"/>
      <c r="B40" s="30"/>
      <c r="C40" s="43" t="s">
        <v>24</v>
      </c>
      <c r="D40" s="13" t="s">
        <v>44</v>
      </c>
      <c r="E40" s="14"/>
      <c r="F40" s="14"/>
      <c r="G40" s="13"/>
      <c r="H40" s="31">
        <f t="shared" si="2"/>
        <v>400</v>
      </c>
      <c r="I40" s="9"/>
    </row>
    <row r="41" spans="1:9">
      <c r="A41" s="8"/>
      <c r="B41" s="30"/>
      <c r="C41" s="44" t="s">
        <v>25</v>
      </c>
      <c r="D41" s="13" t="s">
        <v>59</v>
      </c>
      <c r="E41" s="14"/>
      <c r="F41" s="14"/>
      <c r="G41" s="13"/>
      <c r="H41" s="31">
        <v>520</v>
      </c>
      <c r="I41" s="9"/>
    </row>
    <row r="42" spans="1:9">
      <c r="A42" s="8"/>
      <c r="B42" s="30">
        <v>5</v>
      </c>
      <c r="C42" s="61" t="s">
        <v>9</v>
      </c>
      <c r="D42" s="61"/>
      <c r="E42" s="52"/>
      <c r="F42" s="52"/>
      <c r="G42" s="22"/>
      <c r="H42" s="31">
        <f>((SUM(H34:H41)+H32)*0.025)+1000</f>
        <v>2003</v>
      </c>
      <c r="I42" s="9"/>
    </row>
    <row r="43" spans="1:9" ht="14.4" customHeight="1">
      <c r="A43" s="8"/>
      <c r="B43" s="30">
        <v>6</v>
      </c>
      <c r="C43" s="60" t="s">
        <v>10</v>
      </c>
      <c r="D43" s="61"/>
      <c r="E43" s="61"/>
      <c r="F43" s="61"/>
      <c r="G43" s="22"/>
      <c r="H43" s="31">
        <v>1</v>
      </c>
      <c r="I43" s="9"/>
    </row>
    <row r="44" spans="1:9" ht="15" thickBot="1">
      <c r="A44" s="8"/>
      <c r="B44" s="41"/>
      <c r="C44" s="38"/>
      <c r="D44" s="39" t="s">
        <v>60</v>
      </c>
      <c r="E44" s="55"/>
      <c r="F44" s="55"/>
      <c r="G44" s="38"/>
      <c r="H44" s="32">
        <f>SUM(H32:H43)</f>
        <v>44124</v>
      </c>
      <c r="I44" s="9"/>
    </row>
    <row r="45" spans="1:9" ht="16.2" thickTop="1">
      <c r="A45" s="8"/>
      <c r="B45" s="19" t="s">
        <v>27</v>
      </c>
      <c r="C45" s="13"/>
      <c r="D45" s="13"/>
      <c r="E45" s="14"/>
      <c r="F45" s="14"/>
      <c r="G45" s="13"/>
      <c r="H45" s="31"/>
      <c r="I45" s="9"/>
    </row>
    <row r="46" spans="1:9">
      <c r="A46" s="8"/>
      <c r="B46" s="21"/>
      <c r="C46" s="13"/>
      <c r="D46" s="13"/>
      <c r="E46" s="14"/>
      <c r="F46" s="14"/>
      <c r="G46" s="13"/>
      <c r="H46" s="33"/>
      <c r="I46" s="9"/>
    </row>
    <row r="47" spans="1:9" ht="31.2">
      <c r="A47" s="8"/>
      <c r="B47" s="63" t="s">
        <v>28</v>
      </c>
      <c r="C47" s="64"/>
      <c r="D47" s="64"/>
      <c r="E47" s="67" t="s">
        <v>65</v>
      </c>
      <c r="F47" s="67"/>
      <c r="G47" s="68"/>
      <c r="H47" s="37" t="s">
        <v>5</v>
      </c>
      <c r="I47" s="9"/>
    </row>
    <row r="48" spans="1:9">
      <c r="A48" s="8"/>
      <c r="B48" s="40">
        <v>1</v>
      </c>
      <c r="C48" s="59" t="s">
        <v>64</v>
      </c>
      <c r="D48" s="59"/>
      <c r="E48" s="54"/>
      <c r="F48" s="54"/>
      <c r="G48" s="13"/>
      <c r="H48" s="33">
        <f>2*H9</f>
        <v>4</v>
      </c>
      <c r="I48" s="9"/>
    </row>
    <row r="49" spans="1:9">
      <c r="A49" s="8"/>
      <c r="B49" s="30">
        <v>2</v>
      </c>
      <c r="C49" s="13" t="s">
        <v>33</v>
      </c>
      <c r="D49" s="13"/>
      <c r="E49" s="14"/>
      <c r="F49" s="14"/>
      <c r="G49" s="13"/>
      <c r="H49" s="33">
        <v>10</v>
      </c>
      <c r="I49" s="9"/>
    </row>
    <row r="50" spans="1:9">
      <c r="A50" s="8"/>
      <c r="B50" s="30">
        <v>3</v>
      </c>
      <c r="C50" s="13" t="s">
        <v>29</v>
      </c>
      <c r="D50" s="13"/>
      <c r="E50" s="14"/>
      <c r="F50" s="14"/>
      <c r="G50" s="13"/>
      <c r="H50" s="33">
        <v>100</v>
      </c>
      <c r="I50" s="9"/>
    </row>
    <row r="51" spans="1:9" ht="15" thickBot="1">
      <c r="A51" s="8"/>
      <c r="B51" s="41"/>
      <c r="C51" s="38"/>
      <c r="D51" s="39" t="s">
        <v>30</v>
      </c>
      <c r="E51" s="55"/>
      <c r="F51" s="55"/>
      <c r="G51" s="38"/>
      <c r="H51" s="34">
        <f>SUM(H48:H50)</f>
        <v>114</v>
      </c>
      <c r="I51" s="9"/>
    </row>
    <row r="52" spans="1:9" ht="15" thickTop="1">
      <c r="A52" s="8"/>
      <c r="B52" s="21"/>
      <c r="C52" s="13"/>
      <c r="D52" s="13"/>
      <c r="E52" s="14"/>
      <c r="F52" s="14"/>
      <c r="G52" s="13"/>
      <c r="H52" s="33"/>
      <c r="I52" s="9"/>
    </row>
    <row r="53" spans="1:9" ht="15" thickBot="1">
      <c r="A53" s="8"/>
      <c r="B53" s="66" t="s">
        <v>31</v>
      </c>
      <c r="C53" s="66"/>
      <c r="D53" s="66"/>
      <c r="E53" s="66"/>
      <c r="F53" s="66"/>
      <c r="G53" s="66"/>
      <c r="H53" s="35">
        <f>+H51+H44</f>
        <v>44238</v>
      </c>
      <c r="I53" s="9"/>
    </row>
    <row r="54" spans="1:9" ht="15" thickBot="1">
      <c r="A54" s="25"/>
      <c r="B54" s="26"/>
      <c r="C54" s="27"/>
      <c r="D54" s="27"/>
      <c r="E54" s="28"/>
      <c r="F54" s="28"/>
      <c r="G54" s="27"/>
      <c r="H54" s="28"/>
      <c r="I54" s="29"/>
    </row>
  </sheetData>
  <mergeCells count="12">
    <mergeCell ref="B47:D47"/>
    <mergeCell ref="C48:D48"/>
    <mergeCell ref="B53:G53"/>
    <mergeCell ref="E47:G47"/>
    <mergeCell ref="C35:D35"/>
    <mergeCell ref="C43:F43"/>
    <mergeCell ref="B2:H2"/>
    <mergeCell ref="B31:D31"/>
    <mergeCell ref="C32:D32"/>
    <mergeCell ref="C33:D33"/>
    <mergeCell ref="C34:D34"/>
    <mergeCell ref="C42:D42"/>
  </mergeCells>
  <printOptions horizontalCentered="1" verticalCentered="1"/>
  <pageMargins left="0" right="0" top="0" bottom="0" header="0.3" footer="0.3"/>
  <pageSetup paperSize="9" scale="89" orientation="portrait" verticalDpi="0" r:id="rId1"/>
  <rowBreaks count="1" manualBreakCount="1">
    <brk id="54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4"/>
  <sheetViews>
    <sheetView tabSelected="1" topLeftCell="A40" zoomScale="130" zoomScaleNormal="130" workbookViewId="0">
      <selection activeCell="F51" sqref="F51"/>
    </sheetView>
  </sheetViews>
  <sheetFormatPr defaultRowHeight="14.4"/>
  <cols>
    <col min="1" max="1" width="2.77734375" customWidth="1"/>
    <col min="2" max="2" width="4.77734375" style="2" customWidth="1"/>
    <col min="3" max="3" width="4.77734375" customWidth="1"/>
    <col min="4" max="4" width="52" customWidth="1"/>
    <col min="5" max="6" width="11.21875" style="1" bestFit="1" customWidth="1"/>
    <col min="7" max="7" width="10.77734375" customWidth="1"/>
    <col min="8" max="8" width="10" style="1" customWidth="1"/>
    <col min="9" max="9" width="2.77734375" customWidth="1"/>
    <col min="15" max="15" width="4.77734375" customWidth="1"/>
  </cols>
  <sheetData>
    <row r="1" spans="1:9">
      <c r="A1" s="3"/>
      <c r="B1" s="4"/>
      <c r="C1" s="5"/>
      <c r="D1" s="5"/>
      <c r="E1" s="6"/>
      <c r="F1" s="6"/>
      <c r="G1" s="5"/>
      <c r="H1" s="6"/>
      <c r="I1" s="7"/>
    </row>
    <row r="2" spans="1:9" ht="15.6">
      <c r="A2" s="8"/>
      <c r="B2" s="62" t="s">
        <v>0</v>
      </c>
      <c r="C2" s="62"/>
      <c r="D2" s="62"/>
      <c r="E2" s="62"/>
      <c r="F2" s="62"/>
      <c r="G2" s="62"/>
      <c r="H2" s="62"/>
      <c r="I2" s="9"/>
    </row>
    <row r="3" spans="1:9" ht="15.6">
      <c r="A3" s="8"/>
      <c r="B3" s="45"/>
      <c r="C3" s="45"/>
      <c r="D3" s="45"/>
      <c r="E3" s="49"/>
      <c r="F3" s="49"/>
      <c r="G3" s="45"/>
      <c r="H3" s="45"/>
      <c r="I3" s="9"/>
    </row>
    <row r="4" spans="1:9" ht="15.6">
      <c r="A4" s="8"/>
      <c r="B4" s="45"/>
      <c r="C4" s="11"/>
      <c r="D4" s="12" t="s">
        <v>17</v>
      </c>
      <c r="E4" s="50"/>
      <c r="F4" s="50"/>
      <c r="G4" s="12"/>
      <c r="H4" s="45"/>
      <c r="I4" s="9"/>
    </row>
    <row r="5" spans="1:9">
      <c r="A5" s="8"/>
      <c r="B5" s="46"/>
      <c r="C5" s="13"/>
      <c r="D5" s="56" t="s">
        <v>46</v>
      </c>
      <c r="E5" s="14"/>
      <c r="F5" s="14"/>
      <c r="G5" s="13"/>
      <c r="H5" s="14"/>
      <c r="I5" s="9"/>
    </row>
    <row r="6" spans="1:9" ht="15.6">
      <c r="A6" s="8"/>
      <c r="B6" s="12" t="s">
        <v>1</v>
      </c>
      <c r="C6" s="15"/>
      <c r="D6" s="13"/>
      <c r="E6" s="14"/>
      <c r="F6" s="14"/>
      <c r="G6" s="13"/>
      <c r="H6" s="16">
        <v>100000</v>
      </c>
      <c r="I6" s="9"/>
    </row>
    <row r="7" spans="1:9" ht="15.6">
      <c r="A7" s="8"/>
      <c r="B7" s="12"/>
      <c r="C7" s="15"/>
      <c r="D7" s="13"/>
      <c r="E7" s="14"/>
      <c r="F7" s="14"/>
      <c r="G7" s="13"/>
      <c r="H7" s="14"/>
      <c r="I7" s="9"/>
    </row>
    <row r="8" spans="1:9" ht="15.6">
      <c r="A8" s="8"/>
      <c r="B8" s="17" t="s">
        <v>16</v>
      </c>
      <c r="C8" s="15"/>
      <c r="D8" s="13"/>
      <c r="E8" s="14"/>
      <c r="F8" s="14"/>
      <c r="G8" s="13"/>
      <c r="H8" s="14">
        <v>500</v>
      </c>
      <c r="I8" s="9"/>
    </row>
    <row r="9" spans="1:9" ht="15.6">
      <c r="A9" s="8"/>
      <c r="B9" s="12" t="s">
        <v>15</v>
      </c>
      <c r="C9" s="15"/>
      <c r="D9" s="13"/>
      <c r="E9" s="14"/>
      <c r="F9" s="14"/>
      <c r="G9" s="13"/>
      <c r="H9" s="16">
        <v>2</v>
      </c>
      <c r="I9" s="9"/>
    </row>
    <row r="10" spans="1:9" ht="15.6">
      <c r="A10" s="8"/>
      <c r="B10" s="17"/>
      <c r="C10" s="15"/>
      <c r="D10" s="13"/>
      <c r="E10" s="14"/>
      <c r="F10" s="14"/>
      <c r="G10" s="13"/>
      <c r="H10" s="14"/>
      <c r="I10" s="9"/>
    </row>
    <row r="11" spans="1:9" ht="15.6">
      <c r="A11" s="8"/>
      <c r="B11" s="17" t="s">
        <v>62</v>
      </c>
      <c r="C11" s="15"/>
      <c r="D11" s="13"/>
      <c r="E11" s="14"/>
      <c r="F11" s="14"/>
      <c r="G11" s="13"/>
      <c r="H11" s="18">
        <v>1000</v>
      </c>
      <c r="I11" s="9"/>
    </row>
    <row r="12" spans="1:9" ht="15.6">
      <c r="A12" s="8"/>
      <c r="B12" s="12" t="s">
        <v>32</v>
      </c>
      <c r="C12" s="15"/>
      <c r="D12" s="13"/>
      <c r="E12" s="14"/>
      <c r="F12" s="14"/>
      <c r="G12" s="13"/>
      <c r="H12" s="16">
        <v>2</v>
      </c>
      <c r="I12" s="9"/>
    </row>
    <row r="13" spans="1:9" ht="15.6">
      <c r="A13" s="8"/>
      <c r="B13" s="17"/>
      <c r="C13" s="15"/>
      <c r="D13" s="13"/>
      <c r="E13" s="14"/>
      <c r="F13" s="14"/>
      <c r="G13" s="13"/>
      <c r="H13" s="14"/>
      <c r="I13" s="9"/>
    </row>
    <row r="14" spans="1:9" ht="15.6">
      <c r="A14" s="8"/>
      <c r="B14" s="17" t="s">
        <v>58</v>
      </c>
      <c r="C14" s="15"/>
      <c r="D14" s="13"/>
      <c r="E14" s="14" t="s">
        <v>47</v>
      </c>
      <c r="F14" s="14" t="s">
        <v>48</v>
      </c>
      <c r="G14" s="13"/>
      <c r="H14" s="57" t="s">
        <v>49</v>
      </c>
      <c r="I14" s="9"/>
    </row>
    <row r="15" spans="1:9" ht="15.6">
      <c r="A15" s="8"/>
      <c r="B15" s="17" t="s">
        <v>18</v>
      </c>
      <c r="C15" s="15"/>
      <c r="D15" s="13" t="s">
        <v>35</v>
      </c>
      <c r="E15" s="14">
        <v>0</v>
      </c>
      <c r="F15" s="14">
        <v>100000</v>
      </c>
      <c r="G15" s="13"/>
      <c r="H15" s="14">
        <v>200</v>
      </c>
      <c r="I15" s="9"/>
    </row>
    <row r="16" spans="1:9" ht="15.6">
      <c r="A16" s="8"/>
      <c r="B16" s="17" t="s">
        <v>19</v>
      </c>
      <c r="C16" s="15"/>
      <c r="D16" s="13" t="s">
        <v>36</v>
      </c>
      <c r="E16" s="14">
        <f>+F15+1</f>
        <v>100001</v>
      </c>
      <c r="F16" s="14">
        <f>+E16+400000-2</f>
        <v>499999</v>
      </c>
      <c r="G16" s="13"/>
      <c r="H16" s="14">
        <v>300</v>
      </c>
      <c r="I16" s="9"/>
    </row>
    <row r="17" spans="1:9" ht="15.6">
      <c r="A17" s="8"/>
      <c r="B17" s="17" t="s">
        <v>20</v>
      </c>
      <c r="C17" s="15"/>
      <c r="D17" s="13" t="s">
        <v>38</v>
      </c>
      <c r="E17" s="14">
        <f t="shared" ref="E17:E19" si="0">+F16+1</f>
        <v>500000</v>
      </c>
      <c r="F17" s="14">
        <f>+E17+2000000-1</f>
        <v>2499999</v>
      </c>
      <c r="G17" s="13"/>
      <c r="H17" s="14">
        <v>400</v>
      </c>
      <c r="I17" s="9"/>
    </row>
    <row r="18" spans="1:9" ht="15.6">
      <c r="A18" s="8"/>
      <c r="B18" s="17" t="s">
        <v>21</v>
      </c>
      <c r="C18" s="15"/>
      <c r="D18" s="13" t="s">
        <v>41</v>
      </c>
      <c r="E18" s="14">
        <f t="shared" si="0"/>
        <v>2500000</v>
      </c>
      <c r="F18" s="14">
        <f>+E18+7500000-1</f>
        <v>9999999</v>
      </c>
      <c r="G18" s="13" t="s">
        <v>39</v>
      </c>
      <c r="H18" s="14">
        <v>500</v>
      </c>
      <c r="I18" s="9"/>
    </row>
    <row r="19" spans="1:9" ht="15.6">
      <c r="A19" s="8"/>
      <c r="B19" s="17" t="s">
        <v>37</v>
      </c>
      <c r="C19" s="15"/>
      <c r="D19" s="13" t="s">
        <v>40</v>
      </c>
      <c r="E19" s="14">
        <f t="shared" si="0"/>
        <v>10000000</v>
      </c>
      <c r="F19" s="14"/>
      <c r="G19" s="13"/>
      <c r="H19" s="14">
        <v>600</v>
      </c>
      <c r="I19" s="9"/>
    </row>
    <row r="20" spans="1:9" ht="15.6">
      <c r="A20" s="8"/>
      <c r="B20" s="17"/>
      <c r="C20" s="15"/>
      <c r="D20" s="13"/>
      <c r="E20" s="14"/>
      <c r="F20" s="14"/>
      <c r="G20" s="13"/>
      <c r="H20" s="14"/>
      <c r="I20" s="9"/>
    </row>
    <row r="21" spans="1:9" ht="15.6">
      <c r="A21" s="8"/>
      <c r="B21" s="17" t="s">
        <v>26</v>
      </c>
      <c r="C21" s="15"/>
      <c r="D21" s="13"/>
      <c r="E21" s="57" t="s">
        <v>47</v>
      </c>
      <c r="F21" s="57" t="s">
        <v>48</v>
      </c>
      <c r="G21" s="58" t="s">
        <v>49</v>
      </c>
      <c r="H21" s="54" t="s">
        <v>50</v>
      </c>
      <c r="I21" s="9"/>
    </row>
    <row r="22" spans="1:9" ht="15.6">
      <c r="A22" s="8"/>
      <c r="B22" s="17" t="s">
        <v>51</v>
      </c>
      <c r="C22" s="15"/>
      <c r="D22" s="13" t="s">
        <v>52</v>
      </c>
      <c r="E22" s="14">
        <v>0</v>
      </c>
      <c r="F22" s="14">
        <v>100000</v>
      </c>
      <c r="G22" s="14">
        <v>2000</v>
      </c>
      <c r="H22" s="14">
        <v>0</v>
      </c>
      <c r="I22" s="9"/>
    </row>
    <row r="23" spans="1:9" ht="15.6">
      <c r="A23" s="8"/>
      <c r="B23" s="17" t="s">
        <v>19</v>
      </c>
      <c r="C23" s="15"/>
      <c r="D23" s="13" t="s">
        <v>53</v>
      </c>
      <c r="E23" s="14">
        <f>+F22+1</f>
        <v>100001</v>
      </c>
      <c r="F23" s="14">
        <f>+E23+400000-1</f>
        <v>500000</v>
      </c>
      <c r="G23" s="14">
        <v>2000</v>
      </c>
      <c r="H23" s="14">
        <v>0</v>
      </c>
      <c r="I23" s="9"/>
    </row>
    <row r="24" spans="1:9" ht="15.6">
      <c r="A24" s="8"/>
      <c r="B24" s="17" t="s">
        <v>20</v>
      </c>
      <c r="C24" s="15"/>
      <c r="D24" s="13" t="s">
        <v>54</v>
      </c>
      <c r="E24" s="14">
        <f>+F23+1</f>
        <v>500001</v>
      </c>
      <c r="F24" s="14">
        <f>+E24+500000-1</f>
        <v>1000000</v>
      </c>
      <c r="G24" s="14">
        <v>2000</v>
      </c>
      <c r="H24" s="14">
        <v>0</v>
      </c>
      <c r="I24" s="9"/>
    </row>
    <row r="25" spans="1:9" ht="15.6">
      <c r="A25" s="8"/>
      <c r="B25" s="17" t="s">
        <v>21</v>
      </c>
      <c r="C25" s="15"/>
      <c r="D25" s="13" t="s">
        <v>55</v>
      </c>
      <c r="E25" s="14">
        <f>+F24+1</f>
        <v>1000001</v>
      </c>
      <c r="F25" s="14">
        <f>+E25+4000000-1</f>
        <v>5000000</v>
      </c>
      <c r="G25" s="14">
        <v>2000</v>
      </c>
      <c r="H25" s="14">
        <v>200</v>
      </c>
      <c r="I25" s="9"/>
    </row>
    <row r="26" spans="1:9" ht="15.6">
      <c r="A26" s="8"/>
      <c r="B26" s="17" t="s">
        <v>37</v>
      </c>
      <c r="C26" s="15"/>
      <c r="D26" s="13" t="s">
        <v>56</v>
      </c>
      <c r="E26" s="14">
        <f t="shared" ref="E26:E27" si="1">+F25+1</f>
        <v>5000001</v>
      </c>
      <c r="F26" s="14">
        <f>+E26+5000000-1</f>
        <v>10000000</v>
      </c>
      <c r="G26" s="57" t="s">
        <v>61</v>
      </c>
      <c r="H26" s="57" t="s">
        <v>61</v>
      </c>
      <c r="I26" s="9"/>
    </row>
    <row r="27" spans="1:9" ht="15.6">
      <c r="A27" s="8"/>
      <c r="B27" s="17" t="s">
        <v>45</v>
      </c>
      <c r="C27" s="15"/>
      <c r="D27" s="13" t="s">
        <v>57</v>
      </c>
      <c r="E27" s="14">
        <f t="shared" si="1"/>
        <v>10000001</v>
      </c>
      <c r="F27" s="14">
        <v>0</v>
      </c>
      <c r="G27" s="57" t="s">
        <v>61</v>
      </c>
      <c r="H27" s="57" t="s">
        <v>61</v>
      </c>
      <c r="I27" s="9"/>
    </row>
    <row r="28" spans="1:9" ht="15.6">
      <c r="A28" s="8"/>
      <c r="B28" s="17"/>
      <c r="C28" s="15"/>
      <c r="D28" s="13"/>
      <c r="E28" s="14"/>
      <c r="F28" s="14"/>
      <c r="G28" s="14"/>
      <c r="H28" s="14"/>
      <c r="I28" s="9"/>
    </row>
    <row r="29" spans="1:9">
      <c r="A29" s="8"/>
      <c r="B29" s="46"/>
      <c r="C29" s="13"/>
      <c r="D29" s="13"/>
      <c r="E29" s="14"/>
      <c r="F29" s="14"/>
      <c r="G29" s="13"/>
      <c r="H29" s="14"/>
      <c r="I29" s="9"/>
    </row>
    <row r="30" spans="1:9" ht="15.6">
      <c r="A30" s="8"/>
      <c r="B30" s="19" t="s">
        <v>2</v>
      </c>
      <c r="C30" s="20"/>
      <c r="D30" s="13"/>
      <c r="E30" s="14"/>
      <c r="F30" s="14"/>
      <c r="G30" s="13"/>
      <c r="H30" s="14"/>
      <c r="I30" s="9"/>
    </row>
    <row r="31" spans="1:9" ht="31.2">
      <c r="A31" s="8"/>
      <c r="B31" s="63" t="s">
        <v>4</v>
      </c>
      <c r="C31" s="64"/>
      <c r="D31" s="64"/>
      <c r="E31" s="51"/>
      <c r="F31" s="51"/>
      <c r="G31" s="36"/>
      <c r="H31" s="37" t="s">
        <v>5</v>
      </c>
      <c r="I31" s="9"/>
    </row>
    <row r="32" spans="1:9" ht="42.6" customHeight="1">
      <c r="A32" s="8"/>
      <c r="B32" s="40">
        <v>1</v>
      </c>
      <c r="C32" s="61" t="s">
        <v>3</v>
      </c>
      <c r="D32" s="61"/>
      <c r="E32" s="52"/>
      <c r="F32" s="52"/>
      <c r="G32" s="47"/>
      <c r="H32" s="31">
        <f>+H8*H9</f>
        <v>1000</v>
      </c>
      <c r="I32" s="9"/>
    </row>
    <row r="33" spans="1:9">
      <c r="A33" s="8"/>
      <c r="B33" s="30">
        <v>2</v>
      </c>
      <c r="C33" s="65" t="s">
        <v>6</v>
      </c>
      <c r="D33" s="65"/>
      <c r="E33" s="53"/>
      <c r="F33" s="53"/>
      <c r="G33" s="48"/>
      <c r="H33" s="31">
        <f>+H11*H12</f>
        <v>2000</v>
      </c>
      <c r="I33" s="9"/>
    </row>
    <row r="34" spans="1:9">
      <c r="A34" s="8"/>
      <c r="B34" s="30">
        <v>3</v>
      </c>
      <c r="C34" s="65" t="s">
        <v>7</v>
      </c>
      <c r="D34" s="65"/>
      <c r="E34" s="53"/>
      <c r="F34" s="53"/>
      <c r="G34" s="48"/>
      <c r="H34" s="31">
        <v>1000</v>
      </c>
      <c r="I34" s="9"/>
    </row>
    <row r="35" spans="1:9">
      <c r="A35" s="8"/>
      <c r="B35" s="30">
        <v>4</v>
      </c>
      <c r="C35" s="59" t="s">
        <v>8</v>
      </c>
      <c r="D35" s="59"/>
      <c r="E35" s="54"/>
      <c r="F35" s="54"/>
      <c r="G35" s="46"/>
      <c r="H35" s="31"/>
      <c r="I35" s="9"/>
    </row>
    <row r="36" spans="1:9">
      <c r="A36" s="8"/>
      <c r="B36" s="30"/>
      <c r="C36" s="42" t="s">
        <v>11</v>
      </c>
      <c r="D36" s="13" t="s">
        <v>23</v>
      </c>
      <c r="E36" s="14"/>
      <c r="F36" s="14"/>
      <c r="G36" s="13"/>
      <c r="H36" s="31">
        <f>IF( AND( ( $H$6 &gt;= E22 ), ( $H$6 &lt;= F22 ) ), ( G22 + ( CEILING( ( ( ( $H$6 - F22 ) / 10000 ) * H22 ), 1 ) ) ), IF( AND( ( $H$6 &gt;= E23 ), ( $H$6 &lt;= F23 ) ), ( G23 + ( CEILING( ( ( ( $H$6 - F22 ) / 10000 ) * H23 ), 1 ) ) ), IF( AND( ( $H$6 &gt;= E24 ), ( $H$6 &lt;= F24 ) ), ( G24 + ( CEILING( ( ( ( $H$6 - F23 ) / 10000 ) * H24 ), 1 ) ) ), IF( AND( ( $H$6 &gt;= E25 ), ( $H$6 &lt;= F25 ) ), ( G25 + ( CEILING( ( ( ( $H$6 - F24 ) / 10000 ) * H25 ), 1 ) ) ), IF( AND( ( $H$6 &gt;= E26 ), ( $H$6 &lt;= F26 ) ), ( G26 + ( CEILING( ( ( ( $H$6 - F25 ) / 10000 ) * H26 ), 1 ) ) ), IF( AND( ( $H$6 &gt;= E27 ), ( $H$6 &lt;= F27 ) ),( G27 + ( CEILING( ( ( ( $H$6 - F26 ) / 10000 ) * H27 ), 1 ) ) ), "Beyond Slab" ) ) ) ) ) )</f>
        <v>2000</v>
      </c>
      <c r="I36" s="9"/>
    </row>
    <row r="37" spans="1:9">
      <c r="A37" s="8"/>
      <c r="B37" s="30"/>
      <c r="C37" s="43" t="s">
        <v>12</v>
      </c>
      <c r="D37" s="13" t="s">
        <v>22</v>
      </c>
      <c r="E37" s="14"/>
      <c r="F37" s="14"/>
      <c r="G37" s="13"/>
      <c r="H37" s="31">
        <f>IF(AND($H$6&lt;=$F$15),$H$15,IF(AND(($H$6&gt;=$E$16),($H$6&lt;=$F$16)),$H$16,IF(AND(($H$6&gt;=$E$17),($H$6&lt;=$F$17)),$H$17,IF(AND(($H$6&gt;=$E$18),($H$6&lt;=$F$18)),$H$18,IF($H$6&gt;=$E$19,$H$19,"Beyond Slab")))))</f>
        <v>200</v>
      </c>
      <c r="I37" s="9"/>
    </row>
    <row r="38" spans="1:9">
      <c r="A38" s="8"/>
      <c r="B38" s="30"/>
      <c r="C38" s="43" t="s">
        <v>13</v>
      </c>
      <c r="D38" s="13" t="s">
        <v>42</v>
      </c>
      <c r="E38" s="14"/>
      <c r="F38" s="14"/>
      <c r="G38" s="13"/>
      <c r="H38" s="31">
        <f t="shared" ref="H38:H40" si="2">IF(AND($H$6&lt;=$F$15),$H$15,IF(AND(($H$6&gt;=$E$16),($H$6&lt;=$F$16)),$H$16,IF(AND(($H$6&gt;=$E$17),($H$6&lt;=$F$17)),$H$17,IF(AND(($H$6&gt;=$E$18),($H$6&lt;=$F$18)),$H$18,IF($H$6&gt;=$E$19,$H$19,"Beyond Slab")))))</f>
        <v>200</v>
      </c>
      <c r="I38" s="9"/>
    </row>
    <row r="39" spans="1:9">
      <c r="A39" s="8"/>
      <c r="B39" s="30"/>
      <c r="C39" s="43" t="s">
        <v>14</v>
      </c>
      <c r="D39" s="13" t="s">
        <v>43</v>
      </c>
      <c r="E39" s="14"/>
      <c r="F39" s="14"/>
      <c r="G39" s="13"/>
      <c r="H39" s="31">
        <f t="shared" si="2"/>
        <v>200</v>
      </c>
      <c r="I39" s="9"/>
    </row>
    <row r="40" spans="1:9">
      <c r="A40" s="8"/>
      <c r="B40" s="30"/>
      <c r="C40" s="43" t="s">
        <v>24</v>
      </c>
      <c r="D40" s="13" t="s">
        <v>44</v>
      </c>
      <c r="E40" s="14"/>
      <c r="F40" s="14"/>
      <c r="G40" s="13"/>
      <c r="H40" s="31">
        <f t="shared" si="2"/>
        <v>200</v>
      </c>
      <c r="I40" s="9"/>
    </row>
    <row r="41" spans="1:9">
      <c r="A41" s="8"/>
      <c r="B41" s="30"/>
      <c r="C41" s="44" t="s">
        <v>25</v>
      </c>
      <c r="D41" s="13" t="s">
        <v>59</v>
      </c>
      <c r="E41" s="14"/>
      <c r="F41" s="14"/>
      <c r="G41" s="13"/>
      <c r="H41" s="31">
        <v>520</v>
      </c>
      <c r="I41" s="9"/>
    </row>
    <row r="42" spans="1:9">
      <c r="A42" s="8"/>
      <c r="B42" s="30">
        <v>5</v>
      </c>
      <c r="C42" s="61" t="s">
        <v>9</v>
      </c>
      <c r="D42" s="61"/>
      <c r="E42" s="52"/>
      <c r="F42" s="52"/>
      <c r="G42" s="47"/>
      <c r="H42" s="31">
        <f>((SUM(H34:H41)+H32)*0.025)+1000</f>
        <v>1133</v>
      </c>
      <c r="I42" s="9"/>
    </row>
    <row r="43" spans="1:9" ht="14.4" customHeight="1">
      <c r="A43" s="8"/>
      <c r="B43" s="30">
        <v>6</v>
      </c>
      <c r="C43" s="60" t="s">
        <v>10</v>
      </c>
      <c r="D43" s="61"/>
      <c r="E43" s="61"/>
      <c r="F43" s="61"/>
      <c r="G43" s="47"/>
      <c r="H43" s="31">
        <v>1</v>
      </c>
      <c r="I43" s="9"/>
    </row>
    <row r="44" spans="1:9" ht="15" thickBot="1">
      <c r="A44" s="8"/>
      <c r="B44" s="41"/>
      <c r="C44" s="38"/>
      <c r="D44" s="39" t="s">
        <v>60</v>
      </c>
      <c r="E44" s="55"/>
      <c r="F44" s="55"/>
      <c r="G44" s="38"/>
      <c r="H44" s="32">
        <f>SUM(H32:H43)</f>
        <v>8454</v>
      </c>
      <c r="I44" s="9"/>
    </row>
    <row r="45" spans="1:9" ht="16.2" thickTop="1">
      <c r="A45" s="8"/>
      <c r="B45" s="19" t="s">
        <v>27</v>
      </c>
      <c r="C45" s="13"/>
      <c r="D45" s="13"/>
      <c r="E45" s="14"/>
      <c r="F45" s="14"/>
      <c r="G45" s="13"/>
      <c r="H45" s="31"/>
      <c r="I45" s="9"/>
    </row>
    <row r="46" spans="1:9">
      <c r="A46" s="8"/>
      <c r="B46" s="21"/>
      <c r="C46" s="13"/>
      <c r="D46" s="13"/>
      <c r="E46" s="14"/>
      <c r="F46" s="14"/>
      <c r="G46" s="13"/>
      <c r="H46" s="33"/>
      <c r="I46" s="9"/>
    </row>
    <row r="47" spans="1:9" ht="31.2">
      <c r="A47" s="8"/>
      <c r="B47" s="63" t="s">
        <v>28</v>
      </c>
      <c r="C47" s="64"/>
      <c r="D47" s="64"/>
      <c r="E47" s="67" t="s">
        <v>65</v>
      </c>
      <c r="F47" s="67"/>
      <c r="G47" s="68"/>
      <c r="H47" s="37" t="s">
        <v>5</v>
      </c>
      <c r="I47" s="9"/>
    </row>
    <row r="48" spans="1:9">
      <c r="A48" s="8"/>
      <c r="B48" s="40">
        <v>1</v>
      </c>
      <c r="C48" s="59" t="s">
        <v>34</v>
      </c>
      <c r="D48" s="59"/>
      <c r="E48" s="54"/>
      <c r="F48" s="54"/>
      <c r="G48" s="13"/>
      <c r="H48" s="33">
        <f>1*H9</f>
        <v>2</v>
      </c>
      <c r="I48" s="9"/>
    </row>
    <row r="49" spans="1:9">
      <c r="A49" s="8"/>
      <c r="B49" s="30">
        <v>2</v>
      </c>
      <c r="C49" s="13" t="s">
        <v>33</v>
      </c>
      <c r="D49" s="13"/>
      <c r="E49" s="14"/>
      <c r="F49" s="14"/>
      <c r="G49" s="13"/>
      <c r="H49" s="33">
        <v>4</v>
      </c>
      <c r="I49" s="9"/>
    </row>
    <row r="50" spans="1:9">
      <c r="A50" s="8"/>
      <c r="B50" s="30">
        <v>3</v>
      </c>
      <c r="C50" s="13" t="s">
        <v>29</v>
      </c>
      <c r="D50" s="13"/>
      <c r="E50" s="14"/>
      <c r="F50" s="14"/>
      <c r="G50" s="13"/>
      <c r="H50" s="33">
        <v>8</v>
      </c>
      <c r="I50" s="9"/>
    </row>
    <row r="51" spans="1:9" ht="15" thickBot="1">
      <c r="A51" s="8"/>
      <c r="B51" s="41"/>
      <c r="C51" s="38"/>
      <c r="D51" s="39" t="s">
        <v>30</v>
      </c>
      <c r="E51" s="55"/>
      <c r="F51" s="55"/>
      <c r="G51" s="38"/>
      <c r="H51" s="34">
        <f>SUM(H48:H50)</f>
        <v>14</v>
      </c>
      <c r="I51" s="9"/>
    </row>
    <row r="52" spans="1:9" ht="15" thickTop="1">
      <c r="A52" s="8"/>
      <c r="B52" s="21"/>
      <c r="C52" s="13"/>
      <c r="D52" s="13"/>
      <c r="E52" s="14"/>
      <c r="F52" s="14"/>
      <c r="G52" s="13"/>
      <c r="H52" s="33"/>
      <c r="I52" s="9"/>
    </row>
    <row r="53" spans="1:9" ht="15" thickBot="1">
      <c r="A53" s="8"/>
      <c r="B53" s="66" t="s">
        <v>31</v>
      </c>
      <c r="C53" s="66"/>
      <c r="D53" s="66"/>
      <c r="E53" s="66"/>
      <c r="F53" s="66"/>
      <c r="G53" s="66"/>
      <c r="H53" s="35">
        <f>+H51+H44</f>
        <v>8468</v>
      </c>
      <c r="I53" s="9"/>
    </row>
    <row r="54" spans="1:9" ht="15" thickBot="1">
      <c r="A54" s="25"/>
      <c r="B54" s="26"/>
      <c r="C54" s="27"/>
      <c r="D54" s="27"/>
      <c r="E54" s="28"/>
      <c r="F54" s="28"/>
      <c r="G54" s="27"/>
      <c r="H54" s="28"/>
      <c r="I54" s="29"/>
    </row>
  </sheetData>
  <mergeCells count="12">
    <mergeCell ref="C35:D35"/>
    <mergeCell ref="E47:G47"/>
    <mergeCell ref="B2:H2"/>
    <mergeCell ref="B31:D31"/>
    <mergeCell ref="C32:D32"/>
    <mergeCell ref="C33:D33"/>
    <mergeCell ref="C34:D34"/>
    <mergeCell ref="C42:D42"/>
    <mergeCell ref="B47:D47"/>
    <mergeCell ref="C48:D48"/>
    <mergeCell ref="B53:G53"/>
    <mergeCell ref="C43:F43"/>
  </mergeCells>
  <printOptions horizontalCentered="1" verticalCentered="1"/>
  <pageMargins left="0" right="0" top="0" bottom="0" header="0.3" footer="0.3"/>
  <pageSetup paperSize="9" scale="91" orientation="portrait" verticalDpi="0" r:id="rId1"/>
  <rowBreaks count="1" manualBreakCount="1">
    <brk id="54" max="1638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ROC Fee Calculator For Incorpor</vt:lpstr>
      <vt:lpstr>ROC Fee Calculator For Small Co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2014-09-13T17:00:41Z</dcterms:modified>
</cp:coreProperties>
</file>